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D:\工作（2022年6月2日已备份）\设计院集团建设有限公司\主要工作开展\公司招投标、合同管理、项目管理\建设公司\各项目招标文件\江城县职业高级中学建设项目4号楼\主体连大门及附属用房土建（含水电安装、消防、暖通）\招投标\1-编写标书并走企业微信请示\3-工程量清单\"/>
    </mc:Choice>
  </mc:AlternateContent>
  <xr:revisionPtr revIDLastSave="0" documentId="13_ncr:1_{15B4BA26-C7C9-464A-868E-A6BAFCE9F201}" xr6:coauthVersionLast="47" xr6:coauthVersionMax="47" xr10:uidLastSave="{00000000-0000-0000-0000-000000000000}"/>
  <bookViews>
    <workbookView xWindow="-108" yWindow="-108" windowWidth="23256" windowHeight="12576" activeTab="3" xr2:uid="{00000000-000D-0000-FFFF-FFFF00000000}"/>
  </bookViews>
  <sheets>
    <sheet name="报价说明" sheetId="5" r:id="rId1"/>
    <sheet name="土建" sheetId="1" r:id="rId2"/>
    <sheet name="安装" sheetId="3" r:id="rId3"/>
    <sheet name="消防" sheetId="4" r:id="rId4"/>
  </sheets>
  <definedNames>
    <definedName name="_xlnm._FilterDatabase" localSheetId="2" hidden="1">安装!$A$1:$Q$6</definedName>
    <definedName name="_xlnm._FilterDatabase" localSheetId="1" hidden="1">土建!$A$1:$Q$6</definedName>
    <definedName name="_xlnm._FilterDatabase" localSheetId="3" hidden="1">消防!$A$1:$Q$6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7" i="4" l="1"/>
  <c r="I8" i="4" s="1"/>
  <c r="M6" i="4"/>
  <c r="O6" i="4" s="1"/>
  <c r="K6" i="4"/>
  <c r="I6" i="4"/>
  <c r="N6" i="4" s="1"/>
  <c r="N7" i="4" s="1"/>
  <c r="I9" i="4" s="1"/>
  <c r="M6" i="3"/>
  <c r="O6" i="3" s="1"/>
  <c r="K6" i="3"/>
  <c r="K7" i="3" s="1"/>
  <c r="I8" i="3" s="1"/>
  <c r="I6" i="3"/>
  <c r="O15" i="1"/>
  <c r="M15" i="1"/>
  <c r="I15" i="1"/>
  <c r="K15" i="1" s="1"/>
  <c r="O14" i="1"/>
  <c r="N14" i="1"/>
  <c r="M14" i="1"/>
  <c r="I14" i="1"/>
  <c r="K14" i="1" s="1"/>
  <c r="P14" i="1" s="1"/>
  <c r="M13" i="1"/>
  <c r="O13" i="1" s="1"/>
  <c r="I13" i="1"/>
  <c r="N13" i="1" s="1"/>
  <c r="M12" i="1"/>
  <c r="O12" i="1" s="1"/>
  <c r="I12" i="1"/>
  <c r="N12" i="1" s="1"/>
  <c r="M11" i="1"/>
  <c r="O11" i="1" s="1"/>
  <c r="K11" i="1"/>
  <c r="I11" i="1"/>
  <c r="N11" i="1" s="1"/>
  <c r="P11" i="1" s="1"/>
  <c r="M10" i="1"/>
  <c r="O10" i="1" s="1"/>
  <c r="K10" i="1"/>
  <c r="I10" i="1"/>
  <c r="N10" i="1" s="1"/>
  <c r="M9" i="1"/>
  <c r="N9" i="1" s="1"/>
  <c r="K9" i="1"/>
  <c r="P9" i="1" s="1"/>
  <c r="I9" i="1"/>
  <c r="O8" i="1"/>
  <c r="N8" i="1"/>
  <c r="M8" i="1"/>
  <c r="I8" i="1"/>
  <c r="K8" i="1" s="1"/>
  <c r="P8" i="1" s="1"/>
  <c r="O7" i="1"/>
  <c r="M7" i="1"/>
  <c r="I7" i="1"/>
  <c r="K7" i="1" s="1"/>
  <c r="O6" i="1"/>
  <c r="N6" i="1"/>
  <c r="M6" i="1"/>
  <c r="I6" i="1"/>
  <c r="K6" i="1" s="1"/>
  <c r="P10" i="1" l="1"/>
  <c r="P6" i="4"/>
  <c r="P7" i="4" s="1"/>
  <c r="I10" i="4" s="1"/>
  <c r="P6" i="1"/>
  <c r="K12" i="1"/>
  <c r="P12" i="1" s="1"/>
  <c r="N15" i="1"/>
  <c r="P15" i="1" s="1"/>
  <c r="K13" i="1"/>
  <c r="P13" i="1" s="1"/>
  <c r="N6" i="3"/>
  <c r="N7" i="3" s="1"/>
  <c r="I9" i="3" s="1"/>
  <c r="N7" i="1"/>
  <c r="P7" i="1" s="1"/>
  <c r="O9" i="1"/>
  <c r="P6" i="3"/>
  <c r="P7" i="3" s="1"/>
  <c r="I10" i="3" s="1"/>
  <c r="N16" i="1" l="1"/>
  <c r="I18" i="1" s="1"/>
  <c r="P16" i="1"/>
  <c r="I19" i="1" s="1"/>
  <c r="K16" i="1"/>
  <c r="I17" i="1" s="1"/>
</calcChain>
</file>

<file path=xl/sharedStrings.xml><?xml version="1.0" encoding="utf-8"?>
<sst xmlns="http://schemas.openxmlformats.org/spreadsheetml/2006/main" count="169" uniqueCount="90">
  <si>
    <t>江城县职业高级中学建设项目-4号学生宿舍楼(EPC)+附属用房+大门土建工程量清单</t>
  </si>
  <si>
    <t>工程名称：江城县职业高级中学建设项目-4号学生宿舍楼(EPC)</t>
  </si>
  <si>
    <t xml:space="preserve">建设单位：江城哈尼族彝族自治县教育体育局    </t>
  </si>
  <si>
    <t>序号</t>
  </si>
  <si>
    <t>分项名称</t>
  </si>
  <si>
    <t>工作内容</t>
  </si>
  <si>
    <t>工程量计算规则</t>
  </si>
  <si>
    <t>甲供材料</t>
  </si>
  <si>
    <t>材料损耗率</t>
  </si>
  <si>
    <t>乙方自带</t>
  </si>
  <si>
    <t>计量
单位</t>
  </si>
  <si>
    <t>暂估工程量</t>
  </si>
  <si>
    <t>不含税金额</t>
  </si>
  <si>
    <t>税率（%）</t>
  </si>
  <si>
    <t>税额</t>
  </si>
  <si>
    <t>价税合计</t>
  </si>
  <si>
    <t>单价（元）</t>
  </si>
  <si>
    <t>合价（元）</t>
  </si>
  <si>
    <t>备注</t>
  </si>
  <si>
    <t>挖土石方</t>
  </si>
  <si>
    <r>
      <rPr>
        <sz val="9"/>
        <rFont val="宋体"/>
        <charset val="134"/>
      </rPr>
      <t>1.部位：4#宿舍楼及附属用房、大门
2.工作内容：施工图纸内的所有土方开挖工作包括但不限于挖土石方需人工配合机械挖运土石方、运</t>
    </r>
    <r>
      <rPr>
        <sz val="9"/>
        <color rgb="FFFF0000"/>
        <rFont val="宋体"/>
        <charset val="134"/>
      </rPr>
      <t>10km</t>
    </r>
    <r>
      <rPr>
        <sz val="9"/>
        <rFont val="宋体"/>
        <charset val="134"/>
      </rPr>
      <t>内，包含消纳；洒水防尘；</t>
    </r>
  </si>
  <si>
    <t>按实际开挖方量计量，最终以甲乙双方核定实际合格工程量为准</t>
  </si>
  <si>
    <t>无</t>
  </si>
  <si>
    <t>所有施工机械、设备、辅材</t>
  </si>
  <si>
    <t>m3</t>
  </si>
  <si>
    <t>填土石方</t>
  </si>
  <si>
    <t>1.部位：4#宿舍楼及附属用房、大门
施工图纸内的所有回填工作，包括但不限于回填土石方需人工配合机械取土、碎土、平土、找平、碾压、夯实、洒水防尘、支拆档土板，取土200m内；</t>
  </si>
  <si>
    <t>按实际回填量计算，最终以甲乙双方核定实际合格工程量为准</t>
  </si>
  <si>
    <t>回填土、所有施工机械、设备、辅材</t>
  </si>
  <si>
    <t>钢筋工程</t>
  </si>
  <si>
    <t>1、部位：4#宿舍楼及附属用房、大门
2、一次、二次结构钢筋放样、制作、安装、植筋、绑扎、调直除锈、对焊、电弧焊、现场钢筋转运、楼梯滑动支座预埋、收捡、清理、堆码、场地内原材料和半成品的水平和垂直运输等；钢筋节约率4%以上（含损耗）。
3、钢筋到施工现场后人工配合卸车（塔吊或者吊车甲方负责）
4、钢筋加工棚含材料搭建；雨季施工措施费用、施工中产生的垃圾清理等；</t>
  </si>
  <si>
    <t>按实际吨位计量，最终以甲乙双方核定实际合格工程量为准</t>
  </si>
  <si>
    <t>钢筋、套筒</t>
  </si>
  <si>
    <t>钢筋2%
套筒不计损耗</t>
  </si>
  <si>
    <t>元宝车、小板车、钢筋加工机械、扎钩、扎丝、切割刀片、断线钳、焊机、焊条、植筋胶等辅材和工具等除甲供材以外的所有辅材、机械</t>
  </si>
  <si>
    <t>t</t>
  </si>
  <si>
    <t>模板工程</t>
  </si>
  <si>
    <t>1、部位：4#宿舍楼及附属用房、大门
2、基础及地上一、二次结构木模制作、模板拼装、吊装、安装、拆除、支撑架的搭拆，
3、模板及支撑架材料上下车、材料水平垂直运输、清理杂物与施工中产生的垃圾、收捡、修补、堆码、清运、周转料堆码、保管、使用、现场文明施工等，雨季施工措施费用、含砼面打磨、爆模打凿等。
4、要求：按照甲方施工方案标准施工</t>
  </si>
  <si>
    <t>按模板与砼接触面积计量，最终以甲乙双方核定实际合格工程量为准</t>
  </si>
  <si>
    <t>模板，支撑钢管、扣件、木枋、圆钉、铁丝、铅丝、钉锤、电锯对拉螺栓、蝴蝶卡等所有辅材、施工机具</t>
  </si>
  <si>
    <t>m2</t>
  </si>
  <si>
    <t>混凝土工程</t>
  </si>
  <si>
    <t>1.部位：4#宿舍楼及附属用房、大门
2.所有混凝土浇筑工程（含屋面保护层细石砼及其他相关砼工程）；包括将砼输送至浇灌点、砼水平及垂直运输、浇灌运输道搭拆、接管、拆管、洗管、浇捣、找平、收光、养护、爆管处理、，清理施工产生的建筑垃圾。</t>
  </si>
  <si>
    <t>按实际浇筑体积计算，最终以甲乙双方核定实际合格工程量为准</t>
  </si>
  <si>
    <t>商品砼（不分强度等级）</t>
  </si>
  <si>
    <t>泵送设备、震动器、震动棒、元宝车、小板车等机械设备及工具、雨季施工措施工具等除甲供材以外的所有辅材、施工机具</t>
  </si>
  <si>
    <t>砖砌体</t>
  </si>
  <si>
    <t>4#宿舍楼及附属用房范围内及附属用房的所有砌体工程；包括过磅配料调运砂浆、砌筑脚手架搭拆、运脚手管、砖及砂浆（含水平及垂直运输）、基层找平、铺灰、浇砖、校正皮数杆、吊直、选砖、砌砖、灌缝、清理墙面和施工过程产生的建筑垃圾、安放拉墙钢筋、浇筑砌体相联的建筑构造柱、圈梁、过梁、压顶、反坎（导墙）的砼浇筑、养护、收捡剩余砖头并运至指定地点堆放等，</t>
  </si>
  <si>
    <t>按砌筑体积计算，最终以甲乙双方核定实际合格工程量为准</t>
  </si>
  <si>
    <t>砖、砂、水泥</t>
  </si>
  <si>
    <t>砖2%
砂1.5%
水泥1%</t>
  </si>
  <si>
    <t>砌筑工具砂浆搅拌机及水平运输用元宝车、小板车、雨季施工措施用具等除甲供材以外的所有辅材、施工机具</t>
  </si>
  <si>
    <t>脚手架工程</t>
  </si>
  <si>
    <t>1、4#宿舍楼及附属用房、大门外架垫层混凝土的浇筑；
2、外架搭设、拆除、预埋件安装、三宝四口防护、跳板铺拆、材料收捡、搬运、堆码、安全网（水平、垂直）挂拆、挡脚板和护身栏板安拆、槽钢加工和安拆、标识标牌安放、卸料平台、上人斜道、安全通道搭拆、建筑物临边围护、防护棚搭拆等；清理施工过程产生的建筑垃圾。</t>
  </si>
  <si>
    <t>按搭设垂直投影面积计算（外墙长度*实际搭设高度），最终以甲乙双方核定实际合格工程量为准</t>
  </si>
  <si>
    <t>钢管、扣件、铁丝、铅丝、钉锤、电锯、小板车等辅材和工具、雨季施工措施费用等除甲供材以外的所有辅材、施工机具</t>
  </si>
  <si>
    <t>内粉</t>
  </si>
  <si>
    <t>4#宿舍楼及附属用房、大门图纸范围内的所有内粉工作清理、修补、湿润基层表面、堵墙眼、拉毛、砼表面凿毛、刷胶、调运砂浆、清扫落地灰、刷浆、洒水湿润、罩面压光(含门窗洞口侧壁抹灰)、挂梁柱与墙连接的钢丝网片、粉刷架搭拆、切缝、水泥砂浆找平层施工等。</t>
  </si>
  <si>
    <t>按实际抹灰面积计算，线条、收口不单独计量，最终以甲乙双方核定实际合格工程量为准</t>
  </si>
  <si>
    <t>水泥、砂</t>
  </si>
  <si>
    <t>水泥3%
砂1.5%</t>
  </si>
  <si>
    <t>钢丝网、保温钉、保温胶、线条粉刷、操作工具、元宝车、小板车、粉水条工具等除甲供材以外的所有辅材、施工机具</t>
  </si>
  <si>
    <t>外粉</t>
  </si>
  <si>
    <t>4#宿舍楼及附属用房、大门图纸范围内的所有外粉工作，包括但不限于清理、修补、湿润基层表面、堵墙眼、拉毛、砼表面凿毛、刷胶、调运砂浆、清扫施工过程产生的建筑垃圾、刷浆、洒水湿润、罩面压光(含门窗洞口侧壁抹灰)、挂梁柱与墙连接的钢丝网片、粉刷架搭拆、切缝等。</t>
  </si>
  <si>
    <t>小青瓦铺贴</t>
  </si>
  <si>
    <t>1、部位：4#宿舍楼及附属用房
2、按图纸要求进行水泥砂浆找平层施工；
3、满铺钢丝网用18号镀锌钢丝绑扎，并与屋面预埋的钢筋头绑牢；
4、图纸要求的卧瓦层施工；
5、小青瓦铺贴；
6、所有材料的搬运</t>
  </si>
  <si>
    <t>按板斜面积计算；脊瓦、沟头、滴水、檐口线不单独计量；最终以甲乙双方核定实际合格工程量为准</t>
  </si>
  <si>
    <t>小青瓦、水泥、砂</t>
  </si>
  <si>
    <t>水泥3%
砂1.5%
平瓦2.5%
其他瓦不计损耗</t>
  </si>
  <si>
    <t>扎丝、钢丝网等除甲供材以外所有辅材、施工机具</t>
  </si>
  <si>
    <t>以上合计报价：</t>
  </si>
  <si>
    <t>合计金额大写（不含税价）：</t>
  </si>
  <si>
    <t>合计金额大写（税额）：</t>
  </si>
  <si>
    <t>合计金额大写（价税合计）：</t>
  </si>
  <si>
    <t>江城县职业高级中学建设项目-4号学生宿舍楼(EPC)+附属用房安装工程量清单</t>
  </si>
  <si>
    <t>水电安装</t>
  </si>
  <si>
    <t>1、给排水工程：4#宿舍楼及附属用房施工图中所有给、排水管、管件及套管的制安、预埋，水表、阀门、地漏、清扫口、水龙头制安、潜水泵、污水泵等安装；室内洁具（水龙头、花洒、卫生洁具等）的安装及调试，
2、强电工程：施工图纸所涵盖的全部工作内容，包括防雷接地、穿线管、底盒、灯位盒、桥架洞口等的预埋，剔槽二次配管，预埋管道穿引线，管内穿线，桥架、线槽、电箱的安装，动力照明电线电缆敷设及电缆头的制作安装；防雷接地系统、灯具（以图纸为准）安装；室内开关插座的安装、总等电位和局部等电位的安装及联接、水泵、动力箱、电控箱等设备安装及线路敷设等。电梯电源自建设单位提供接口敷设至电梯控制箱。
3、弱电工程：多媒体箱、电话、电视、宽带、楼宇对讲、监控线管预埋配管底盒安装及穿铅丝，消防疏散指示应急照明灯的埋管及穿铅丝，桥架洞口预留及桥架安装等，保证管道畅通并配合弱电单位处理相关问题。</t>
  </si>
  <si>
    <t>按建筑面积计量</t>
  </si>
  <si>
    <t>1、管材、水表、阀门、室内洁具、水泵设备等所有给排水工程主材；
2、桥架及配件、电线线缆、配电箱、开关、插座面板、灯具、控制箱等所有强电工程主材；
3、弱电线缆、桥架、预埋管线等</t>
  </si>
  <si>
    <t>按照云南20定额计</t>
  </si>
  <si>
    <t>所有施工机具及辅材，给排水配件包括但不限于：生料带、角钢（支架）澎胀螺丝、焊条，油漆。
电气配件包括但不限于：胶布、铅丝、胶水、预埋泡沫、角钢（桥架支架用）澎胀螺丝、焊条、扎丝。</t>
  </si>
  <si>
    <t>江城县职业高级中学建设项目-4号学生宿舍楼(EPC)+附属用房消防工程量清单</t>
  </si>
  <si>
    <t>消防、暖通安装工程</t>
  </si>
  <si>
    <t>4#宿舍楼及附属用房图纸中所含室内消防专业、暖通专业的所有施工内容，包括但不限于∶
（1）应急照明系统、消火栓系统、火灾报警系统、疏散指示灯、等有关消防及暖通的预埋、安装、设备安装、室内消火栓安装；
（2）室外消火栓安装（不含管道施工，室内消防管道安装至室外接口处）；（3）消防调试、暖通调试；（4）配合管道试验及消防验收；
（5）施工图，补充施工图，设计变更或业主、监理现场通知变更范围内的所有室内消防及暖通专业的内容。</t>
  </si>
  <si>
    <t>按设计图纸建筑面积计算</t>
  </si>
  <si>
    <t>消防管材、电线电缆、指示灯、暖通设备等主要形成工程实体的材料</t>
  </si>
  <si>
    <t>除甲供主材以外所有辅材、施工机械</t>
  </si>
  <si>
    <t>投标报价说明</t>
  </si>
  <si>
    <r>
      <t>1、</t>
    </r>
    <r>
      <rPr>
        <u/>
        <sz val="12"/>
        <color rgb="FFFF0000"/>
        <rFont val="宋体"/>
        <family val="3"/>
        <charset val="134"/>
      </rPr>
      <t>本次报价为固定综合不含税单价，包括完成该分项工作所需的除甲供材料外的其他一切费用，包括但不限于施工图优化、人工费、除甲供材料外的一切材料机械费（含进出场）、管理费、利润、规费、合同内的所有安全文明施工费（须达到标化工地的标准，否则甲方按所报单价2.5%扣除，要求投标人自行考虑）、工程量增减风险、材料价格涨幅风险、政策变化等风险费。施工过程中，无论市场或者乙方资质如何变化，不含税单价均不做调整，税率按国家税收政策调整而调整，投标单价包含了清单项目所有工序的费用。除税单价相同情况下，优先考虑专票的报价人，清单工程量为暂定工程量，最终按交工验收量结算。</t>
    </r>
    <r>
      <rPr>
        <sz val="12"/>
        <color rgb="FF000000"/>
        <rFont val="宋体"/>
        <family val="3"/>
        <charset val="134"/>
      </rPr>
      <t xml:space="preserve">
2、综合单价已包含安全帽、安全带等费用（安全帽33元/顶、反光背心15元/件），施工期间由乙方申报，甲方按公司统一样式采购后发放至乙方，由此发生的费用统一从进度款项中扣除。警示标语标牌、横幅、安全网等由甲方制作或购买，乙方负责张贴安装，相应人工费用已包含在报价当中，不再另外计取。
3、乙方中标后，合同签订进场施工时必须服从甲方的管理，满足现场施工要求和业主、监理、承包方要求，做到工完、料净、场清，否则甲方按现行法律法规要求的比重从所报单价中扣除，甲方可以有偿提供柴油及挖机破碎头，价格按市场价在结算款中扣除。                                                  
4、甲方将甲供材料运送至现场指定位置，乙方负责转运卸货，转运卸货费用均包含在综合单价内，乙方必须保管好甲方提供的材料，严禁浪费，</t>
    </r>
    <r>
      <rPr>
        <u/>
        <sz val="12"/>
        <color rgb="FFFF0000"/>
        <rFont val="宋体"/>
        <family val="3"/>
        <charset val="134"/>
      </rPr>
      <t>超过定额损耗的，从工程结算款中扣除，用料计划由乙方在施工前报项目经理部审核</t>
    </r>
    <r>
      <rPr>
        <sz val="12"/>
        <color rgb="FF000000"/>
        <rFont val="宋体"/>
        <family val="3"/>
        <charset val="134"/>
      </rPr>
      <t xml:space="preserve">。
5、专业工程所需临水、临电由甲方提供现场接口（总配电箱），乙方负责安装、维护、拆除，临电费用由中标单位支付，相应根据质量满足临时用电规范。
6、本次报价依据甲方发出的工程量清单进行报价，评标方式为最低价中标法。                                                             
</t>
    </r>
    <r>
      <rPr>
        <u/>
        <sz val="12"/>
        <color rgb="FF000000"/>
        <rFont val="宋体"/>
        <family val="3"/>
        <charset val="134"/>
      </rPr>
      <t>7、</t>
    </r>
    <r>
      <rPr>
        <b/>
        <u/>
        <sz val="12"/>
        <color rgb="FF333399"/>
        <rFont val="宋体"/>
        <family val="3"/>
        <charset val="134"/>
      </rPr>
      <t xml:space="preserve">本工程无预付款，按施工节点计量付款，本工程完工甲方验收合格后付款至总价款的80%，工程竣工建设单位验收合格后1个月内付至总价款的97%，剩余3%质保期满后无息一次性付清，付款前乙方需提供等额增值税专用发票。
</t>
    </r>
    <r>
      <rPr>
        <sz val="12"/>
        <color rgb="FFFF0000"/>
        <rFont val="宋体"/>
        <family val="3"/>
        <charset val="134"/>
      </rPr>
      <t xml:space="preserve">8、招标单位不组织现场踏勘，投标单位要踏勘现场的须提前与招标单位联系，自行组织安排，报价单位须认真研究图纸跟招标文件后报价投标，招标单位对投标单位递交的报价资料可以认为报价单位已充分熟悉设计施工图纸和招标文件要求，如发现清单缺项或与图纸不一致等问题时需及时联系甲方澄清说明，否则报价偏低则视为投标人让利，后期不予调整。
</t>
    </r>
    <r>
      <rPr>
        <sz val="12"/>
        <color rgb="FF000000"/>
        <rFont val="宋体"/>
        <family val="3"/>
        <charset val="134"/>
      </rPr>
      <t>9、中标后报价说明为合同有效附件。
10、投标截止时间2022年8月25日09：30分，请报价人于2022年8月25日09：30分前将投标文件原件按甲方的招标文件要求送至昆明市西山区拥金路1号云南省设计院集团建设有限公司，涉及文件包括工程量清单报价表（盖章）、竞争性谈判响应文件填报数据一览表 、企业营业执照（复印件盖章）、企业资质证书（复印件盖章）、安全生产许可证（复印件盖章）、《供应商申报登记表》、《供应商备案信息表》、法定代表人身份证明（附：身份证复印件）、授权代理委托书（委托代理投标时）、企业信誉承诺书、投标人一般情况及财务状况表、投标人认为应提交的其他投标资料，详参招标文件。
11、招标文件解释联系方式：杨华春：19995990276，答疑统一发送至各报价人。</t>
    </r>
    <phoneticPr fontId="21" type="noConversion"/>
  </si>
  <si>
    <t>报价单位：                             报价人：                           联系方式：</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</si>
</sst>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8" formatCode="0.0%"/>
    <numFmt numFmtId="179" formatCode="0.00_ "/>
    <numFmt numFmtId="180" formatCode="[DBNum2][$RMB]General;[Red][DBNum2][$RMB]General"/>
  </numFmts>
  <fonts count="24" x14ac:knownFonts="1">
    <font>
      <sz val="12"/>
      <name val="宋体"/>
      <charset val="134"/>
    </font>
    <font>
      <sz val="9"/>
      <name val="宋体"/>
      <charset val="134"/>
    </font>
    <font>
      <b/>
      <sz val="16"/>
      <name val="宋体"/>
      <charset val="134"/>
    </font>
    <font>
      <b/>
      <sz val="12"/>
      <name val="宋体"/>
      <charset val="134"/>
    </font>
    <font>
      <b/>
      <sz val="10"/>
      <color rgb="FF000000"/>
      <name val="宋体"/>
      <charset val="134"/>
    </font>
    <font>
      <sz val="10"/>
      <color theme="1"/>
      <name val="宋体"/>
      <charset val="134"/>
      <scheme val="minor"/>
    </font>
    <font>
      <sz val="9"/>
      <color theme="1"/>
      <name val="宋体"/>
      <charset val="134"/>
      <scheme val="minor"/>
    </font>
    <font>
      <b/>
      <sz val="11"/>
      <name val="宋体"/>
      <charset val="134"/>
      <scheme val="minor"/>
    </font>
    <font>
      <b/>
      <sz val="11"/>
      <color theme="1"/>
      <name val="宋体"/>
      <charset val="134"/>
      <scheme val="minor"/>
    </font>
    <font>
      <b/>
      <sz val="10"/>
      <color theme="1"/>
      <name val="宋体"/>
      <charset val="134"/>
      <scheme val="minor"/>
    </font>
    <font>
      <sz val="9"/>
      <color rgb="FF000000"/>
      <name val="宋体"/>
      <charset val="134"/>
    </font>
    <font>
      <b/>
      <sz val="12"/>
      <color theme="1"/>
      <name val="宋体"/>
      <charset val="134"/>
      <scheme val="minor"/>
    </font>
    <font>
      <b/>
      <sz val="9"/>
      <color rgb="FF000000"/>
      <name val="宋体"/>
      <charset val="134"/>
    </font>
    <font>
      <sz val="10"/>
      <name val="宋体"/>
      <charset val="134"/>
    </font>
    <font>
      <sz val="9"/>
      <color rgb="FFFF0000"/>
      <name val="宋体"/>
      <charset val="134"/>
    </font>
    <font>
      <sz val="20"/>
      <color theme="1"/>
      <name val="宋体"/>
      <family val="3"/>
      <charset val="134"/>
      <scheme val="minor"/>
    </font>
    <font>
      <sz val="12"/>
      <color rgb="FF000000"/>
      <name val="宋体"/>
      <family val="3"/>
      <charset val="134"/>
    </font>
    <font>
      <u/>
      <sz val="12"/>
      <color rgb="FFFF0000"/>
      <name val="宋体"/>
      <family val="3"/>
      <charset val="134"/>
    </font>
    <font>
      <u/>
      <sz val="12"/>
      <color rgb="FF000000"/>
      <name val="宋体"/>
      <family val="3"/>
      <charset val="134"/>
    </font>
    <font>
      <b/>
      <u/>
      <sz val="12"/>
      <color rgb="FF333399"/>
      <name val="宋体"/>
      <family val="3"/>
      <charset val="134"/>
    </font>
    <font>
      <sz val="12"/>
      <color rgb="FFFF0000"/>
      <name val="宋体"/>
      <family val="3"/>
      <charset val="134"/>
    </font>
    <font>
      <sz val="9"/>
      <name val="宋体"/>
      <family val="3"/>
      <charset val="134"/>
    </font>
    <font>
      <sz val="12"/>
      <color theme="1"/>
      <name val="宋体"/>
      <family val="3"/>
      <charset val="134"/>
    </font>
    <font>
      <sz val="16"/>
      <name val="宋体"/>
      <family val="3"/>
      <charset val="134"/>
    </font>
  </fonts>
  <fills count="4">
    <fill>
      <patternFill patternType="none"/>
    </fill>
    <fill>
      <patternFill patternType="gray125"/>
    </fill>
    <fill>
      <patternFill patternType="solid">
        <fgColor rgb="FFFFFFFF"/>
        <bgColor indexed="64"/>
      </patternFill>
    </fill>
    <fill>
      <patternFill patternType="solid">
        <fgColor indexed="9"/>
        <bgColor indexed="1"/>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6" fillId="0" borderId="0"/>
  </cellStyleXfs>
  <cellXfs count="6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3" borderId="1" xfId="1" applyFont="1" applyFill="1" applyBorder="1" applyAlignment="1">
      <alignment horizontal="left" vertical="center" wrapText="1"/>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79" fontId="10" fillId="2" borderId="1" xfId="0" applyNumberFormat="1" applyFont="1" applyFill="1" applyBorder="1" applyAlignment="1">
      <alignment horizontal="center" vertical="center" wrapText="1"/>
    </xf>
    <xf numFmtId="179" fontId="1" fillId="0" borderId="1" xfId="1"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Border="1" applyAlignment="1">
      <alignment vertical="center"/>
    </xf>
    <xf numFmtId="179" fontId="3" fillId="0" borderId="1" xfId="0" applyNumberFormat="1" applyFont="1" applyBorder="1" applyAlignment="1">
      <alignment vertical="center"/>
    </xf>
    <xf numFmtId="0" fontId="11" fillId="0" borderId="1" xfId="0" applyFont="1" applyFill="1" applyBorder="1" applyAlignment="1">
      <alignment vertical="center"/>
    </xf>
    <xf numFmtId="179" fontId="4" fillId="0" borderId="1" xfId="0" applyNumberFormat="1" applyFont="1" applyFill="1" applyBorder="1" applyAlignment="1">
      <alignment horizontal="center" vertical="center"/>
    </xf>
    <xf numFmtId="0" fontId="1" fillId="0" borderId="1" xfId="1" applyFont="1" applyFill="1" applyBorder="1" applyAlignment="1">
      <alignment horizontal="left" vertical="center" wrapText="1"/>
    </xf>
    <xf numFmtId="0" fontId="0" fillId="0" borderId="1" xfId="0" applyBorder="1">
      <alignment vertical="center"/>
    </xf>
    <xf numFmtId="0" fontId="12" fillId="2" borderId="1" xfId="0" applyFont="1" applyFill="1" applyBorder="1" applyAlignment="1">
      <alignment horizontal="center" vertical="center" wrapText="1"/>
    </xf>
    <xf numFmtId="0" fontId="13" fillId="0" borderId="1" xfId="1" applyFont="1" applyFill="1" applyBorder="1" applyAlignment="1">
      <alignment horizontal="left" vertical="center" wrapText="1"/>
    </xf>
    <xf numFmtId="0" fontId="10" fillId="0" borderId="1" xfId="0" applyFont="1" applyFill="1" applyBorder="1" applyAlignment="1">
      <alignment horizontal="left" vertical="center" wrapText="1"/>
    </xf>
    <xf numFmtId="178" fontId="1" fillId="3" borderId="1" xfId="1" applyNumberFormat="1" applyFont="1" applyFill="1" applyBorder="1" applyAlignment="1">
      <alignment horizontal="center" vertical="center" wrapText="1"/>
    </xf>
    <xf numFmtId="178" fontId="1" fillId="3" borderId="1" xfId="1"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xf>
    <xf numFmtId="0" fontId="12"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3" borderId="1" xfId="1" applyFont="1" applyFill="1" applyBorder="1" applyAlignment="1">
      <alignment horizontal="center" vertical="center" wrapText="1"/>
    </xf>
    <xf numFmtId="10" fontId="6" fillId="0"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left" vertical="center"/>
    </xf>
    <xf numFmtId="0" fontId="8" fillId="0" borderId="5" xfId="0" applyFont="1" applyFill="1" applyBorder="1" applyAlignment="1">
      <alignment horizontal="center" vertical="center"/>
    </xf>
    <xf numFmtId="180" fontId="3" fillId="0" borderId="3" xfId="0" applyNumberFormat="1" applyFont="1" applyBorder="1" applyAlignment="1">
      <alignment horizontal="center" vertical="center"/>
    </xf>
    <xf numFmtId="180" fontId="3" fillId="0" borderId="4" xfId="0" applyNumberFormat="1" applyFont="1" applyBorder="1" applyAlignment="1">
      <alignment horizontal="center" vertical="center"/>
    </xf>
    <xf numFmtId="180" fontId="3" fillId="0" borderId="5"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8" fillId="0" borderId="1" xfId="0" applyFont="1" applyFill="1" applyBorder="1" applyAlignment="1">
      <alignment horizontal="left" vertical="center"/>
    </xf>
    <xf numFmtId="180" fontId="3" fillId="0" borderId="1" xfId="0" applyNumberFormat="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0" fillId="0" borderId="0" xfId="0" applyAlignment="1"/>
    <xf numFmtId="0" fontId="16" fillId="0" borderId="9" xfId="0" applyFont="1" applyBorder="1" applyAlignment="1">
      <alignment horizontal="left" vertical="top" wrapText="1"/>
    </xf>
    <xf numFmtId="0" fontId="22" fillId="0" borderId="10" xfId="0" applyFont="1" applyBorder="1" applyAlignment="1">
      <alignment horizontal="left" vertical="top"/>
    </xf>
    <xf numFmtId="0" fontId="22" fillId="0" borderId="11" xfId="0" applyFont="1" applyBorder="1" applyAlignment="1">
      <alignment horizontal="left" vertical="top"/>
    </xf>
    <xf numFmtId="0" fontId="22" fillId="0" borderId="2" xfId="0" applyFont="1" applyBorder="1" applyAlignment="1">
      <alignment horizontal="left" vertical="top"/>
    </xf>
    <xf numFmtId="0" fontId="22" fillId="0" borderId="0" xfId="0" applyFont="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left" vertical="top"/>
    </xf>
    <xf numFmtId="0" fontId="22" fillId="0" borderId="14" xfId="0" applyFont="1" applyBorder="1" applyAlignment="1">
      <alignment horizontal="left" vertical="top"/>
    </xf>
    <xf numFmtId="0" fontId="22" fillId="0" borderId="15" xfId="0" applyFont="1" applyBorder="1" applyAlignment="1">
      <alignment horizontal="left" vertical="top"/>
    </xf>
    <xf numFmtId="0" fontId="23" fillId="0" borderId="10" xfId="0" applyFont="1" applyBorder="1" applyAlignment="1">
      <alignment horizontal="left" vertical="center"/>
    </xf>
  </cellXfs>
  <cellStyles count="2">
    <cellStyle name="Normal" xfId="1" xr:uid="{00000000-0005-0000-0000-000031000000}"/>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37E03-64AF-4ACA-9429-B46050921D4D}">
  <dimension ref="A1:J16"/>
  <sheetViews>
    <sheetView topLeftCell="A4" workbookViewId="0">
      <selection activeCell="L15" sqref="L15"/>
    </sheetView>
  </sheetViews>
  <sheetFormatPr defaultColWidth="7.19921875" defaultRowHeight="15.6" x14ac:dyDescent="0.25"/>
  <cols>
    <col min="1" max="16384" width="7.19921875" style="56"/>
  </cols>
  <sheetData>
    <row r="1" spans="1:10" ht="25.8" x14ac:dyDescent="0.25">
      <c r="A1" s="53" t="s">
        <v>87</v>
      </c>
      <c r="B1" s="54"/>
      <c r="C1" s="54"/>
      <c r="D1" s="54"/>
      <c r="E1" s="54"/>
      <c r="F1" s="54"/>
      <c r="G1" s="54"/>
      <c r="H1" s="54"/>
      <c r="I1" s="54"/>
      <c r="J1" s="55"/>
    </row>
    <row r="2" spans="1:10" x14ac:dyDescent="0.25">
      <c r="A2" s="57" t="s">
        <v>88</v>
      </c>
      <c r="B2" s="58"/>
      <c r="C2" s="58"/>
      <c r="D2" s="58"/>
      <c r="E2" s="58"/>
      <c r="F2" s="58"/>
      <c r="G2" s="58"/>
      <c r="H2" s="58"/>
      <c r="I2" s="58"/>
      <c r="J2" s="59"/>
    </row>
    <row r="3" spans="1:10" x14ac:dyDescent="0.25">
      <c r="A3" s="60"/>
      <c r="B3" s="61"/>
      <c r="C3" s="61"/>
      <c r="D3" s="61"/>
      <c r="E3" s="61"/>
      <c r="F3" s="61"/>
      <c r="G3" s="61"/>
      <c r="H3" s="61"/>
      <c r="I3" s="61"/>
      <c r="J3" s="62"/>
    </row>
    <row r="4" spans="1:10" x14ac:dyDescent="0.25">
      <c r="A4" s="60"/>
      <c r="B4" s="61"/>
      <c r="C4" s="61"/>
      <c r="D4" s="61"/>
      <c r="E4" s="61"/>
      <c r="F4" s="61"/>
      <c r="G4" s="61"/>
      <c r="H4" s="61"/>
      <c r="I4" s="61"/>
      <c r="J4" s="62"/>
    </row>
    <row r="5" spans="1:10" x14ac:dyDescent="0.25">
      <c r="A5" s="60"/>
      <c r="B5" s="61"/>
      <c r="C5" s="61"/>
      <c r="D5" s="61"/>
      <c r="E5" s="61"/>
      <c r="F5" s="61"/>
      <c r="G5" s="61"/>
      <c r="H5" s="61"/>
      <c r="I5" s="61"/>
      <c r="J5" s="62"/>
    </row>
    <row r="6" spans="1:10" x14ac:dyDescent="0.25">
      <c r="A6" s="60"/>
      <c r="B6" s="61"/>
      <c r="C6" s="61"/>
      <c r="D6" s="61"/>
      <c r="E6" s="61"/>
      <c r="F6" s="61"/>
      <c r="G6" s="61"/>
      <c r="H6" s="61"/>
      <c r="I6" s="61"/>
      <c r="J6" s="62"/>
    </row>
    <row r="7" spans="1:10" x14ac:dyDescent="0.25">
      <c r="A7" s="60"/>
      <c r="B7" s="61"/>
      <c r="C7" s="61"/>
      <c r="D7" s="61"/>
      <c r="E7" s="61"/>
      <c r="F7" s="61"/>
      <c r="G7" s="61"/>
      <c r="H7" s="61"/>
      <c r="I7" s="61"/>
      <c r="J7" s="62"/>
    </row>
    <row r="8" spans="1:10" x14ac:dyDescent="0.25">
      <c r="A8" s="60"/>
      <c r="B8" s="61"/>
      <c r="C8" s="61"/>
      <c r="D8" s="61"/>
      <c r="E8" s="61"/>
      <c r="F8" s="61"/>
      <c r="G8" s="61"/>
      <c r="H8" s="61"/>
      <c r="I8" s="61"/>
      <c r="J8" s="62"/>
    </row>
    <row r="9" spans="1:10" x14ac:dyDescent="0.25">
      <c r="A9" s="60"/>
      <c r="B9" s="61"/>
      <c r="C9" s="61"/>
      <c r="D9" s="61"/>
      <c r="E9" s="61"/>
      <c r="F9" s="61"/>
      <c r="G9" s="61"/>
      <c r="H9" s="61"/>
      <c r="I9" s="61"/>
      <c r="J9" s="62"/>
    </row>
    <row r="10" spans="1:10" x14ac:dyDescent="0.25">
      <c r="A10" s="60"/>
      <c r="B10" s="61"/>
      <c r="C10" s="61"/>
      <c r="D10" s="61"/>
      <c r="E10" s="61"/>
      <c r="F10" s="61"/>
      <c r="G10" s="61"/>
      <c r="H10" s="61"/>
      <c r="I10" s="61"/>
      <c r="J10" s="62"/>
    </row>
    <row r="11" spans="1:10" x14ac:dyDescent="0.25">
      <c r="A11" s="60"/>
      <c r="B11" s="61"/>
      <c r="C11" s="61"/>
      <c r="D11" s="61"/>
      <c r="E11" s="61"/>
      <c r="F11" s="61"/>
      <c r="G11" s="61"/>
      <c r="H11" s="61"/>
      <c r="I11" s="61"/>
      <c r="J11" s="62"/>
    </row>
    <row r="12" spans="1:10" x14ac:dyDescent="0.25">
      <c r="A12" s="60"/>
      <c r="B12" s="61"/>
      <c r="C12" s="61"/>
      <c r="D12" s="61"/>
      <c r="E12" s="61"/>
      <c r="F12" s="61"/>
      <c r="G12" s="61"/>
      <c r="H12" s="61"/>
      <c r="I12" s="61"/>
      <c r="J12" s="62"/>
    </row>
    <row r="13" spans="1:10" ht="76.8" customHeight="1" x14ac:dyDescent="0.25">
      <c r="A13" s="60"/>
      <c r="B13" s="61"/>
      <c r="C13" s="61"/>
      <c r="D13" s="61"/>
      <c r="E13" s="61"/>
      <c r="F13" s="61"/>
      <c r="G13" s="61"/>
      <c r="H13" s="61"/>
      <c r="I13" s="61"/>
      <c r="J13" s="62"/>
    </row>
    <row r="14" spans="1:10" ht="64.8" customHeight="1" x14ac:dyDescent="0.25">
      <c r="A14" s="60"/>
      <c r="B14" s="61"/>
      <c r="C14" s="61"/>
      <c r="D14" s="61"/>
      <c r="E14" s="61"/>
      <c r="F14" s="61"/>
      <c r="G14" s="61"/>
      <c r="H14" s="61"/>
      <c r="I14" s="61"/>
      <c r="J14" s="62"/>
    </row>
    <row r="15" spans="1:10" ht="173.4" customHeight="1" x14ac:dyDescent="0.25">
      <c r="A15" s="60"/>
      <c r="B15" s="61"/>
      <c r="C15" s="61"/>
      <c r="D15" s="61"/>
      <c r="E15" s="61"/>
      <c r="F15" s="61"/>
      <c r="G15" s="61"/>
      <c r="H15" s="61"/>
      <c r="I15" s="61"/>
      <c r="J15" s="62"/>
    </row>
    <row r="16" spans="1:10" ht="273" customHeight="1" x14ac:dyDescent="0.25">
      <c r="A16" s="63"/>
      <c r="B16" s="64"/>
      <c r="C16" s="64"/>
      <c r="D16" s="64"/>
      <c r="E16" s="64"/>
      <c r="F16" s="64"/>
      <c r="G16" s="64"/>
      <c r="H16" s="64"/>
      <c r="I16" s="64"/>
      <c r="J16" s="65"/>
    </row>
  </sheetData>
  <mergeCells count="2">
    <mergeCell ref="A1:J1"/>
    <mergeCell ref="A2:J16"/>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0"/>
  <sheetViews>
    <sheetView workbookViewId="0">
      <pane xSplit="1" ySplit="5" topLeftCell="B16" activePane="bottomRight" state="frozen"/>
      <selection pane="topRight"/>
      <selection pane="bottomLeft"/>
      <selection pane="bottomRight" sqref="A1:Q20"/>
    </sheetView>
  </sheetViews>
  <sheetFormatPr defaultColWidth="9" defaultRowHeight="15.6" x14ac:dyDescent="0.25"/>
  <cols>
    <col min="1" max="1" width="3.8984375" customWidth="1"/>
    <col min="2" max="2" width="8.796875" style="2" customWidth="1"/>
    <col min="3" max="3" width="19.59765625" customWidth="1"/>
    <col min="4" max="4" width="11.09765625" customWidth="1"/>
    <col min="5" max="5" width="8.59765625" customWidth="1"/>
    <col min="6" max="6" width="7.3984375" style="2" customWidth="1"/>
    <col min="7" max="7" width="11.59765625" style="3" customWidth="1"/>
    <col min="8" max="8" width="5.59765625" customWidth="1"/>
    <col min="9" max="9" width="8.5" style="2" customWidth="1"/>
    <col min="10" max="10" width="9.69921875" style="2" customWidth="1"/>
    <col min="11" max="11" width="13.5" style="2" customWidth="1"/>
    <col min="12" max="12" width="8.09765625" style="2" customWidth="1"/>
    <col min="13" max="13" width="10.09765625" customWidth="1"/>
    <col min="14" max="14" width="11.19921875" customWidth="1"/>
    <col min="15" max="15" width="10.296875" customWidth="1"/>
    <col min="16" max="16" width="14.8984375" customWidth="1"/>
    <col min="17" max="17" width="9.09765625" customWidth="1"/>
    <col min="18" max="18" width="12.796875"/>
  </cols>
  <sheetData>
    <row r="1" spans="1:17" ht="20.399999999999999" x14ac:dyDescent="0.25">
      <c r="A1" s="31" t="s">
        <v>0</v>
      </c>
      <c r="B1" s="32"/>
      <c r="C1" s="32"/>
      <c r="D1" s="32"/>
      <c r="E1" s="32"/>
      <c r="F1" s="32"/>
      <c r="G1" s="33"/>
      <c r="H1" s="32"/>
      <c r="I1" s="32"/>
      <c r="J1" s="32"/>
      <c r="K1" s="32"/>
      <c r="L1" s="32"/>
      <c r="M1" s="32"/>
      <c r="N1" s="32"/>
      <c r="O1" s="32"/>
      <c r="P1" s="32"/>
      <c r="Q1" s="32"/>
    </row>
    <row r="2" spans="1:17" ht="18" customHeight="1" x14ac:dyDescent="0.25">
      <c r="A2" s="34" t="s">
        <v>1</v>
      </c>
      <c r="B2" s="35"/>
      <c r="C2" s="34"/>
      <c r="D2" s="34"/>
      <c r="E2" s="34"/>
      <c r="F2" s="35"/>
      <c r="G2" s="34"/>
      <c r="H2" s="34"/>
      <c r="I2" s="35"/>
      <c r="J2" s="35"/>
      <c r="K2" s="35"/>
      <c r="L2" s="35"/>
      <c r="M2" s="34"/>
      <c r="N2" s="34"/>
      <c r="O2" s="34"/>
      <c r="P2" s="34"/>
      <c r="Q2" s="34"/>
    </row>
    <row r="3" spans="1:17" ht="19.05" customHeight="1" x14ac:dyDescent="0.25">
      <c r="A3" s="34" t="s">
        <v>2</v>
      </c>
      <c r="B3" s="35"/>
      <c r="C3" s="34"/>
      <c r="D3" s="34"/>
      <c r="E3" s="34"/>
      <c r="F3" s="35"/>
      <c r="G3" s="34"/>
      <c r="H3" s="34"/>
      <c r="I3" s="35"/>
      <c r="J3" s="35"/>
      <c r="K3" s="35"/>
      <c r="L3" s="35"/>
      <c r="M3" s="34"/>
      <c r="N3" s="34"/>
      <c r="O3" s="34"/>
      <c r="P3" s="34"/>
      <c r="Q3" s="34"/>
    </row>
    <row r="4" spans="1:17" ht="31.95" customHeight="1" x14ac:dyDescent="0.25">
      <c r="A4" s="47" t="s">
        <v>3</v>
      </c>
      <c r="B4" s="47" t="s">
        <v>4</v>
      </c>
      <c r="C4" s="47" t="s">
        <v>5</v>
      </c>
      <c r="D4" s="47" t="s">
        <v>6</v>
      </c>
      <c r="E4" s="47" t="s">
        <v>7</v>
      </c>
      <c r="F4" s="47" t="s">
        <v>8</v>
      </c>
      <c r="G4" s="47" t="s">
        <v>9</v>
      </c>
      <c r="H4" s="47" t="s">
        <v>10</v>
      </c>
      <c r="I4" s="47" t="s">
        <v>11</v>
      </c>
      <c r="J4" s="36" t="s">
        <v>12</v>
      </c>
      <c r="K4" s="36"/>
      <c r="L4" s="36" t="s">
        <v>13</v>
      </c>
      <c r="M4" s="36" t="s">
        <v>14</v>
      </c>
      <c r="N4" s="37"/>
      <c r="O4" s="36" t="s">
        <v>15</v>
      </c>
      <c r="P4" s="36"/>
      <c r="Q4" s="15"/>
    </row>
    <row r="5" spans="1:17" x14ac:dyDescent="0.25">
      <c r="A5" s="47"/>
      <c r="B5" s="47"/>
      <c r="C5" s="47"/>
      <c r="D5" s="47"/>
      <c r="E5" s="47"/>
      <c r="F5" s="47"/>
      <c r="G5" s="47"/>
      <c r="H5" s="47"/>
      <c r="I5" s="47"/>
      <c r="J5" s="8" t="s">
        <v>16</v>
      </c>
      <c r="K5" s="8" t="s">
        <v>17</v>
      </c>
      <c r="L5" s="36"/>
      <c r="M5" s="8" t="s">
        <v>16</v>
      </c>
      <c r="N5" s="8" t="s">
        <v>17</v>
      </c>
      <c r="O5" s="8" t="s">
        <v>16</v>
      </c>
      <c r="P5" s="8" t="s">
        <v>17</v>
      </c>
      <c r="Q5" s="16" t="s">
        <v>18</v>
      </c>
    </row>
    <row r="6" spans="1:17" s="1" customFormat="1" ht="75.599999999999994" x14ac:dyDescent="0.25">
      <c r="A6" s="19">
        <v>1</v>
      </c>
      <c r="B6" s="12" t="s">
        <v>19</v>
      </c>
      <c r="C6" s="17" t="s">
        <v>20</v>
      </c>
      <c r="D6" s="21" t="s">
        <v>21</v>
      </c>
      <c r="E6" s="24" t="s">
        <v>22</v>
      </c>
      <c r="F6" s="24" t="s">
        <v>22</v>
      </c>
      <c r="G6" s="25" t="s">
        <v>23</v>
      </c>
      <c r="H6" s="24" t="s">
        <v>24</v>
      </c>
      <c r="I6" s="9">
        <f>357.63+387.08+(62.9)+59.95+99.71</f>
        <v>967.2700000000001</v>
      </c>
      <c r="J6" s="30"/>
      <c r="K6" s="10">
        <f>I6*J6</f>
        <v>0</v>
      </c>
      <c r="L6" s="11"/>
      <c r="M6" s="9">
        <f>J6*L6</f>
        <v>0</v>
      </c>
      <c r="N6" s="9">
        <f>I6*M6</f>
        <v>0</v>
      </c>
      <c r="O6" s="12">
        <f>M6+J6</f>
        <v>0</v>
      </c>
      <c r="P6" s="9">
        <f>K6+N6</f>
        <v>0</v>
      </c>
      <c r="Q6" s="17"/>
    </row>
    <row r="7" spans="1:17" s="1" customFormat="1" ht="86.4" x14ac:dyDescent="0.25">
      <c r="A7" s="19">
        <v>2</v>
      </c>
      <c r="B7" s="12" t="s">
        <v>25</v>
      </c>
      <c r="C7" s="17" t="s">
        <v>26</v>
      </c>
      <c r="D7" s="21" t="s">
        <v>27</v>
      </c>
      <c r="E7" s="24" t="s">
        <v>22</v>
      </c>
      <c r="F7" s="24" t="s">
        <v>22</v>
      </c>
      <c r="G7" s="25" t="s">
        <v>28</v>
      </c>
      <c r="H7" s="24" t="s">
        <v>24</v>
      </c>
      <c r="I7" s="9">
        <f>291.52+244.55+(69.2)+50.4+69.76</f>
        <v>725.43</v>
      </c>
      <c r="J7" s="30"/>
      <c r="K7" s="10">
        <f t="shared" ref="K7:K15" si="0">I7*J7</f>
        <v>0</v>
      </c>
      <c r="L7" s="11"/>
      <c r="M7" s="9">
        <f t="shared" ref="M7:M15" si="1">J7*L7</f>
        <v>0</v>
      </c>
      <c r="N7" s="9">
        <f t="shared" ref="N7:N15" si="2">I7*M7</f>
        <v>0</v>
      </c>
      <c r="O7" s="12">
        <f t="shared" ref="O7:O15" si="3">M7+J7</f>
        <v>0</v>
      </c>
      <c r="P7" s="9">
        <f t="shared" ref="P7:P15" si="4">K7+N7</f>
        <v>0</v>
      </c>
      <c r="Q7" s="17"/>
    </row>
    <row r="8" spans="1:17" s="1" customFormat="1" ht="172.8" x14ac:dyDescent="0.25">
      <c r="A8" s="19">
        <v>3</v>
      </c>
      <c r="B8" s="12" t="s">
        <v>29</v>
      </c>
      <c r="C8" s="21" t="s">
        <v>30</v>
      </c>
      <c r="D8" s="21" t="s">
        <v>31</v>
      </c>
      <c r="E8" s="24" t="s">
        <v>32</v>
      </c>
      <c r="F8" s="24" t="s">
        <v>33</v>
      </c>
      <c r="G8" s="21" t="s">
        <v>34</v>
      </c>
      <c r="H8" s="26" t="s">
        <v>35</v>
      </c>
      <c r="I8" s="9">
        <f>245.99+(6.9)+17.199+0.909</f>
        <v>270.99799999999999</v>
      </c>
      <c r="J8" s="9"/>
      <c r="K8" s="10">
        <f t="shared" si="0"/>
        <v>0</v>
      </c>
      <c r="L8" s="11"/>
      <c r="M8" s="9">
        <f t="shared" si="1"/>
        <v>0</v>
      </c>
      <c r="N8" s="9">
        <f t="shared" si="2"/>
        <v>0</v>
      </c>
      <c r="O8" s="12">
        <f t="shared" si="3"/>
        <v>0</v>
      </c>
      <c r="P8" s="9">
        <f t="shared" si="4"/>
        <v>0</v>
      </c>
      <c r="Q8" s="17"/>
    </row>
    <row r="9" spans="1:17" s="1" customFormat="1" ht="172.8" x14ac:dyDescent="0.25">
      <c r="A9" s="19">
        <v>4</v>
      </c>
      <c r="B9" s="7" t="s">
        <v>36</v>
      </c>
      <c r="C9" s="21" t="s">
        <v>37</v>
      </c>
      <c r="D9" s="21" t="s">
        <v>38</v>
      </c>
      <c r="E9" s="7" t="s">
        <v>22</v>
      </c>
      <c r="F9" s="7" t="s">
        <v>22</v>
      </c>
      <c r="G9" s="27" t="s">
        <v>39</v>
      </c>
      <c r="H9" s="7" t="s">
        <v>40</v>
      </c>
      <c r="I9" s="9">
        <f>135.15+328.13+338.25+1809.43+2053.41+396.41+7450.94+220.61+1108.53+137.68+256+398.83+23.22+441.58+9.25+(485.47)+(352.026+43.32+7.39+153.58+19.54+161.4662+9.32+51.45+40.52+26.74+53.96)</f>
        <v>16512.2022</v>
      </c>
      <c r="J9" s="9"/>
      <c r="K9" s="10">
        <f t="shared" si="0"/>
        <v>0</v>
      </c>
      <c r="L9" s="11"/>
      <c r="M9" s="9">
        <f t="shared" si="1"/>
        <v>0</v>
      </c>
      <c r="N9" s="9">
        <f t="shared" si="2"/>
        <v>0</v>
      </c>
      <c r="O9" s="12">
        <f t="shared" si="3"/>
        <v>0</v>
      </c>
      <c r="P9" s="9">
        <f t="shared" si="4"/>
        <v>0</v>
      </c>
      <c r="Q9" s="17"/>
    </row>
    <row r="10" spans="1:17" s="1" customFormat="1" ht="118.8" x14ac:dyDescent="0.25">
      <c r="A10" s="19">
        <v>5</v>
      </c>
      <c r="B10" s="7" t="s">
        <v>41</v>
      </c>
      <c r="C10" s="27" t="s">
        <v>42</v>
      </c>
      <c r="D10" s="21" t="s">
        <v>43</v>
      </c>
      <c r="E10" s="28" t="s">
        <v>44</v>
      </c>
      <c r="F10" s="29">
        <v>0.01</v>
      </c>
      <c r="G10" s="27" t="s">
        <v>45</v>
      </c>
      <c r="H10" s="7" t="s">
        <v>24</v>
      </c>
      <c r="I10" s="9">
        <f>44.15+70.94+306.29+34.92+9.24+57.07+50.81+53.9+37.76+19.01+1.48+10.91+8.99+124.2+17.69+682.74+134.8+6.5754+27.29+106.28+64.9+37.35+(125.43*0.04)+(860.12*0.04)+(54.66)+(60.95+2.69+0.3714+14.063+1.57+15.25+6.67+17.21+6.73+4.58)</f>
        <v>2131.4618</v>
      </c>
      <c r="J10" s="9"/>
      <c r="K10" s="10">
        <f t="shared" si="0"/>
        <v>0</v>
      </c>
      <c r="L10" s="11"/>
      <c r="M10" s="9">
        <f t="shared" si="1"/>
        <v>0</v>
      </c>
      <c r="N10" s="9">
        <f t="shared" si="2"/>
        <v>0</v>
      </c>
      <c r="O10" s="12">
        <f t="shared" si="3"/>
        <v>0</v>
      </c>
      <c r="P10" s="9">
        <f t="shared" si="4"/>
        <v>0</v>
      </c>
      <c r="Q10" s="17"/>
    </row>
    <row r="11" spans="1:17" s="1" customFormat="1" ht="162" x14ac:dyDescent="0.25">
      <c r="A11" s="19">
        <v>6</v>
      </c>
      <c r="B11" s="7" t="s">
        <v>46</v>
      </c>
      <c r="C11" s="27" t="s">
        <v>47</v>
      </c>
      <c r="D11" s="21" t="s">
        <v>48</v>
      </c>
      <c r="E11" s="27" t="s">
        <v>49</v>
      </c>
      <c r="F11" s="5" t="s">
        <v>50</v>
      </c>
      <c r="G11" s="27" t="s">
        <v>51</v>
      </c>
      <c r="H11" s="7" t="s">
        <v>24</v>
      </c>
      <c r="I11" s="9">
        <f>685.8+222.3+(30)+48.68</f>
        <v>986.77999999999986</v>
      </c>
      <c r="J11" s="9"/>
      <c r="K11" s="10">
        <f t="shared" si="0"/>
        <v>0</v>
      </c>
      <c r="L11" s="11"/>
      <c r="M11" s="9">
        <f t="shared" si="1"/>
        <v>0</v>
      </c>
      <c r="N11" s="9">
        <f t="shared" si="2"/>
        <v>0</v>
      </c>
      <c r="O11" s="12">
        <f t="shared" si="3"/>
        <v>0</v>
      </c>
      <c r="P11" s="9">
        <f t="shared" si="4"/>
        <v>0</v>
      </c>
      <c r="Q11" s="17"/>
    </row>
    <row r="12" spans="1:17" s="1" customFormat="1" ht="140.4" x14ac:dyDescent="0.25">
      <c r="A12" s="19">
        <v>7</v>
      </c>
      <c r="B12" s="7" t="s">
        <v>52</v>
      </c>
      <c r="C12" s="27" t="s">
        <v>53</v>
      </c>
      <c r="D12" s="21" t="s">
        <v>54</v>
      </c>
      <c r="E12" s="7" t="s">
        <v>22</v>
      </c>
      <c r="F12" s="7" t="s">
        <v>22</v>
      </c>
      <c r="G12" s="27" t="s">
        <v>55</v>
      </c>
      <c r="H12" s="7" t="s">
        <v>40</v>
      </c>
      <c r="I12" s="9">
        <f>2919.8+(271)+771.12</f>
        <v>3961.92</v>
      </c>
      <c r="J12" s="9"/>
      <c r="K12" s="10">
        <f t="shared" si="0"/>
        <v>0</v>
      </c>
      <c r="L12" s="11"/>
      <c r="M12" s="9">
        <f t="shared" si="1"/>
        <v>0</v>
      </c>
      <c r="N12" s="9">
        <f t="shared" si="2"/>
        <v>0</v>
      </c>
      <c r="O12" s="12">
        <f t="shared" si="3"/>
        <v>0</v>
      </c>
      <c r="P12" s="9">
        <f t="shared" si="4"/>
        <v>0</v>
      </c>
      <c r="Q12" s="17"/>
    </row>
    <row r="13" spans="1:17" s="1" customFormat="1" ht="108" x14ac:dyDescent="0.25">
      <c r="A13" s="19">
        <v>8</v>
      </c>
      <c r="B13" s="12" t="s">
        <v>56</v>
      </c>
      <c r="C13" s="6" t="s">
        <v>57</v>
      </c>
      <c r="D13" s="21" t="s">
        <v>58</v>
      </c>
      <c r="E13" s="22" t="s">
        <v>59</v>
      </c>
      <c r="F13" s="22" t="s">
        <v>60</v>
      </c>
      <c r="G13" s="27" t="s">
        <v>61</v>
      </c>
      <c r="H13" s="7" t="s">
        <v>40</v>
      </c>
      <c r="I13" s="9">
        <f>6275.63+123.55+(134.93)+85.94</f>
        <v>6620.05</v>
      </c>
      <c r="J13" s="9"/>
      <c r="K13" s="10">
        <f t="shared" si="0"/>
        <v>0</v>
      </c>
      <c r="L13" s="11"/>
      <c r="M13" s="9">
        <f t="shared" si="1"/>
        <v>0</v>
      </c>
      <c r="N13" s="9">
        <f t="shared" si="2"/>
        <v>0</v>
      </c>
      <c r="O13" s="12">
        <f t="shared" si="3"/>
        <v>0</v>
      </c>
      <c r="P13" s="9">
        <f t="shared" si="4"/>
        <v>0</v>
      </c>
      <c r="Q13" s="17"/>
    </row>
    <row r="14" spans="1:17" s="1" customFormat="1" ht="118.8" x14ac:dyDescent="0.25">
      <c r="A14" s="19">
        <v>9</v>
      </c>
      <c r="B14" s="12" t="s">
        <v>62</v>
      </c>
      <c r="C14" s="6" t="s">
        <v>63</v>
      </c>
      <c r="D14" s="21" t="s">
        <v>58</v>
      </c>
      <c r="E14" s="22" t="s">
        <v>59</v>
      </c>
      <c r="F14" s="22" t="s">
        <v>60</v>
      </c>
      <c r="G14" s="27" t="s">
        <v>61</v>
      </c>
      <c r="H14" s="7" t="s">
        <v>40</v>
      </c>
      <c r="I14" s="9">
        <f>2199.43+(118.99)+155.01+14.56+14.56+37.54+20.72</f>
        <v>2560.809999999999</v>
      </c>
      <c r="J14" s="9"/>
      <c r="K14" s="10">
        <f t="shared" si="0"/>
        <v>0</v>
      </c>
      <c r="L14" s="11"/>
      <c r="M14" s="9">
        <f t="shared" si="1"/>
        <v>0</v>
      </c>
      <c r="N14" s="9">
        <f t="shared" si="2"/>
        <v>0</v>
      </c>
      <c r="O14" s="12">
        <f t="shared" si="3"/>
        <v>0</v>
      </c>
      <c r="P14" s="9">
        <f t="shared" si="4"/>
        <v>0</v>
      </c>
      <c r="Q14" s="17"/>
    </row>
    <row r="15" spans="1:17" s="1" customFormat="1" ht="108" x14ac:dyDescent="0.25">
      <c r="A15" s="19">
        <v>10</v>
      </c>
      <c r="B15" s="12" t="s">
        <v>64</v>
      </c>
      <c r="C15" s="6" t="s">
        <v>65</v>
      </c>
      <c r="D15" s="21" t="s">
        <v>66</v>
      </c>
      <c r="E15" s="22" t="s">
        <v>67</v>
      </c>
      <c r="F15" s="22" t="s">
        <v>68</v>
      </c>
      <c r="G15" s="27" t="s">
        <v>69</v>
      </c>
      <c r="H15" s="7" t="s">
        <v>40</v>
      </c>
      <c r="I15" s="9">
        <f>281.03+(35)</f>
        <v>316.02999999999997</v>
      </c>
      <c r="J15" s="9"/>
      <c r="K15" s="10">
        <f t="shared" si="0"/>
        <v>0</v>
      </c>
      <c r="L15" s="11"/>
      <c r="M15" s="9">
        <f t="shared" si="1"/>
        <v>0</v>
      </c>
      <c r="N15" s="9">
        <f t="shared" si="2"/>
        <v>0</v>
      </c>
      <c r="O15" s="12">
        <f t="shared" si="3"/>
        <v>0</v>
      </c>
      <c r="P15" s="9">
        <f t="shared" si="4"/>
        <v>0</v>
      </c>
      <c r="Q15" s="17"/>
    </row>
    <row r="16" spans="1:17" ht="34.950000000000003" customHeight="1" x14ac:dyDescent="0.25">
      <c r="A16" s="38" t="s">
        <v>70</v>
      </c>
      <c r="B16" s="38"/>
      <c r="C16" s="38"/>
      <c r="D16" s="38"/>
      <c r="E16" s="38"/>
      <c r="F16" s="38"/>
      <c r="G16" s="39"/>
      <c r="H16" s="38"/>
      <c r="I16" s="13"/>
      <c r="J16" s="13"/>
      <c r="K16" s="14">
        <f>SUM(K6:K15)</f>
        <v>0</v>
      </c>
      <c r="L16" s="14"/>
      <c r="M16" s="14"/>
      <c r="N16" s="14">
        <f>SUM(N6:N15)</f>
        <v>0</v>
      </c>
      <c r="O16" s="14"/>
      <c r="P16" s="14">
        <f>SUM(P6:P15)</f>
        <v>0</v>
      </c>
      <c r="Q16" s="18"/>
    </row>
    <row r="17" spans="1:17" x14ac:dyDescent="0.25">
      <c r="A17" s="40" t="s">
        <v>71</v>
      </c>
      <c r="B17" s="41"/>
      <c r="C17" s="41"/>
      <c r="D17" s="41"/>
      <c r="E17" s="41"/>
      <c r="F17" s="41"/>
      <c r="G17" s="42"/>
      <c r="H17" s="43"/>
      <c r="I17" s="44">
        <f>K16</f>
        <v>0</v>
      </c>
      <c r="J17" s="45"/>
      <c r="K17" s="45"/>
      <c r="L17" s="45"/>
      <c r="M17" s="45"/>
      <c r="N17" s="45"/>
      <c r="O17" s="45"/>
      <c r="P17" s="46"/>
      <c r="Q17" s="18"/>
    </row>
    <row r="18" spans="1:17" x14ac:dyDescent="0.25">
      <c r="A18" s="40" t="s">
        <v>72</v>
      </c>
      <c r="B18" s="41"/>
      <c r="C18" s="41"/>
      <c r="D18" s="41"/>
      <c r="E18" s="41"/>
      <c r="F18" s="41"/>
      <c r="G18" s="42"/>
      <c r="H18" s="43"/>
      <c r="I18" s="44">
        <f>N16</f>
        <v>0</v>
      </c>
      <c r="J18" s="45"/>
      <c r="K18" s="45"/>
      <c r="L18" s="45"/>
      <c r="M18" s="45"/>
      <c r="N18" s="45"/>
      <c r="O18" s="45"/>
      <c r="P18" s="46"/>
      <c r="Q18" s="18"/>
    </row>
    <row r="19" spans="1:17" x14ac:dyDescent="0.25">
      <c r="A19" s="40" t="s">
        <v>73</v>
      </c>
      <c r="B19" s="41"/>
      <c r="C19" s="41"/>
      <c r="D19" s="41"/>
      <c r="E19" s="41"/>
      <c r="F19" s="41"/>
      <c r="G19" s="42"/>
      <c r="H19" s="43"/>
      <c r="I19" s="44">
        <f>P16</f>
        <v>0</v>
      </c>
      <c r="J19" s="45"/>
      <c r="K19" s="45"/>
      <c r="L19" s="45"/>
      <c r="M19" s="45"/>
      <c r="N19" s="45"/>
      <c r="O19" s="45"/>
      <c r="P19" s="46"/>
      <c r="Q19" s="18"/>
    </row>
    <row r="20" spans="1:17" ht="40.200000000000003" customHeight="1" x14ac:dyDescent="0.25">
      <c r="A20" s="66" t="s">
        <v>89</v>
      </c>
      <c r="B20" s="66"/>
      <c r="C20" s="66"/>
      <c r="D20" s="66"/>
      <c r="E20" s="66"/>
      <c r="F20" s="66"/>
      <c r="G20" s="66"/>
      <c r="H20" s="66"/>
      <c r="I20" s="66"/>
      <c r="J20" s="66"/>
      <c r="K20" s="66"/>
      <c r="L20" s="66"/>
      <c r="M20" s="66"/>
      <c r="N20" s="66"/>
      <c r="O20" s="66"/>
      <c r="P20" s="66"/>
      <c r="Q20" s="66"/>
    </row>
  </sheetData>
  <mergeCells count="24">
    <mergeCell ref="A20:Q20"/>
    <mergeCell ref="A19:H19"/>
    <mergeCell ref="I19:P19"/>
    <mergeCell ref="A4:A5"/>
    <mergeCell ref="B4:B5"/>
    <mergeCell ref="C4:C5"/>
    <mergeCell ref="D4:D5"/>
    <mergeCell ref="E4:E5"/>
    <mergeCell ref="F4:F5"/>
    <mergeCell ref="G4:G5"/>
    <mergeCell ref="H4:H5"/>
    <mergeCell ref="I4:I5"/>
    <mergeCell ref="L4:L5"/>
    <mergeCell ref="A16:H16"/>
    <mergeCell ref="A17:H17"/>
    <mergeCell ref="I17:P17"/>
    <mergeCell ref="A18:H18"/>
    <mergeCell ref="I18:P18"/>
    <mergeCell ref="A1:Q1"/>
    <mergeCell ref="A2:Q2"/>
    <mergeCell ref="A3:Q3"/>
    <mergeCell ref="J4:K4"/>
    <mergeCell ref="M4:N4"/>
    <mergeCell ref="O4:P4"/>
  </mergeCells>
  <phoneticPr fontId="1" type="noConversion"/>
  <pageMargins left="0.75" right="0.75" top="1" bottom="1" header="0.51180555555555596" footer="0.51180555555555596"/>
  <pageSetup paperSize="9" orientation="landscape"/>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1"/>
  <sheetViews>
    <sheetView zoomScale="85" zoomScaleNormal="85" workbookViewId="0">
      <pane xSplit="1" ySplit="5" topLeftCell="B7" activePane="bottomRight" state="frozen"/>
      <selection pane="topRight"/>
      <selection pane="bottomLeft"/>
      <selection pane="bottomRight" sqref="A1:Q11"/>
    </sheetView>
  </sheetViews>
  <sheetFormatPr defaultColWidth="9" defaultRowHeight="15.6" x14ac:dyDescent="0.25"/>
  <cols>
    <col min="1" max="1" width="3.8984375" customWidth="1"/>
    <col min="2" max="2" width="16.5" customWidth="1"/>
    <col min="3" max="3" width="27.296875" customWidth="1"/>
    <col min="4" max="4" width="10.296875" customWidth="1"/>
    <col min="5" max="5" width="10.19921875" customWidth="1"/>
    <col min="6" max="6" width="7.3984375" style="2" customWidth="1"/>
    <col min="7" max="7" width="11.59765625" style="3" customWidth="1"/>
    <col min="8" max="8" width="5.59765625" customWidth="1"/>
    <col min="9" max="9" width="11.5" style="2"/>
    <col min="10" max="10" width="9.8984375" style="2" customWidth="1"/>
    <col min="11" max="11" width="12.796875" style="2" customWidth="1"/>
    <col min="12" max="12" width="5.296875" style="2" customWidth="1"/>
    <col min="13" max="13" width="9.69921875" customWidth="1"/>
    <col min="14" max="14" width="10.3984375" customWidth="1"/>
    <col min="15" max="15" width="9.69921875" customWidth="1"/>
    <col min="16" max="16" width="12.796875" customWidth="1"/>
    <col min="17" max="17" width="9.09765625" customWidth="1"/>
    <col min="18" max="18" width="12.796875"/>
  </cols>
  <sheetData>
    <row r="1" spans="1:17" ht="20.399999999999999" x14ac:dyDescent="0.25">
      <c r="A1" s="31" t="s">
        <v>74</v>
      </c>
      <c r="B1" s="32"/>
      <c r="C1" s="32"/>
      <c r="D1" s="32"/>
      <c r="E1" s="32"/>
      <c r="F1" s="32"/>
      <c r="G1" s="33"/>
      <c r="H1" s="32"/>
      <c r="I1" s="32"/>
      <c r="J1" s="32"/>
      <c r="K1" s="32"/>
      <c r="L1" s="32"/>
      <c r="M1" s="32"/>
      <c r="N1" s="32"/>
      <c r="O1" s="32"/>
      <c r="P1" s="32"/>
      <c r="Q1" s="32"/>
    </row>
    <row r="2" spans="1:17" ht="18" customHeight="1" x14ac:dyDescent="0.25">
      <c r="A2" s="34" t="s">
        <v>1</v>
      </c>
      <c r="B2" s="34"/>
      <c r="C2" s="34"/>
      <c r="D2" s="34"/>
      <c r="E2" s="34"/>
      <c r="F2" s="35"/>
      <c r="G2" s="34"/>
      <c r="H2" s="34"/>
      <c r="I2" s="35"/>
      <c r="J2" s="35"/>
      <c r="K2" s="35"/>
      <c r="L2" s="35"/>
      <c r="M2" s="34"/>
      <c r="N2" s="34"/>
      <c r="O2" s="34"/>
      <c r="P2" s="34"/>
      <c r="Q2" s="34"/>
    </row>
    <row r="3" spans="1:17" ht="19.05" customHeight="1" x14ac:dyDescent="0.25">
      <c r="A3" s="34" t="s">
        <v>2</v>
      </c>
      <c r="B3" s="34"/>
      <c r="C3" s="34"/>
      <c r="D3" s="34"/>
      <c r="E3" s="34"/>
      <c r="F3" s="35"/>
      <c r="G3" s="34"/>
      <c r="H3" s="34"/>
      <c r="I3" s="35"/>
      <c r="J3" s="35"/>
      <c r="K3" s="35"/>
      <c r="L3" s="35"/>
      <c r="M3" s="34"/>
      <c r="N3" s="34"/>
      <c r="O3" s="34"/>
      <c r="P3" s="34"/>
      <c r="Q3" s="34"/>
    </row>
    <row r="4" spans="1:17" ht="31.95" customHeight="1" x14ac:dyDescent="0.25">
      <c r="A4" s="47" t="s">
        <v>3</v>
      </c>
      <c r="B4" s="47" t="s">
        <v>4</v>
      </c>
      <c r="C4" s="47" t="s">
        <v>5</v>
      </c>
      <c r="D4" s="47" t="s">
        <v>6</v>
      </c>
      <c r="E4" s="47" t="s">
        <v>7</v>
      </c>
      <c r="F4" s="47" t="s">
        <v>8</v>
      </c>
      <c r="G4" s="48" t="s">
        <v>9</v>
      </c>
      <c r="H4" s="47" t="s">
        <v>10</v>
      </c>
      <c r="I4" s="47" t="s">
        <v>11</v>
      </c>
      <c r="J4" s="36" t="s">
        <v>12</v>
      </c>
      <c r="K4" s="36"/>
      <c r="L4" s="36" t="s">
        <v>13</v>
      </c>
      <c r="M4" s="36" t="s">
        <v>14</v>
      </c>
      <c r="N4" s="37"/>
      <c r="O4" s="36" t="s">
        <v>15</v>
      </c>
      <c r="P4" s="36"/>
      <c r="Q4" s="15"/>
    </row>
    <row r="5" spans="1:17" x14ac:dyDescent="0.25">
      <c r="A5" s="47"/>
      <c r="B5" s="47"/>
      <c r="C5" s="47"/>
      <c r="D5" s="47"/>
      <c r="E5" s="47"/>
      <c r="F5" s="47"/>
      <c r="G5" s="48"/>
      <c r="H5" s="47"/>
      <c r="I5" s="47"/>
      <c r="J5" s="8" t="s">
        <v>16</v>
      </c>
      <c r="K5" s="8" t="s">
        <v>17</v>
      </c>
      <c r="L5" s="36"/>
      <c r="M5" s="8" t="s">
        <v>16</v>
      </c>
      <c r="N5" s="8" t="s">
        <v>17</v>
      </c>
      <c r="O5" s="8" t="s">
        <v>16</v>
      </c>
      <c r="P5" s="8" t="s">
        <v>17</v>
      </c>
      <c r="Q5" s="16" t="s">
        <v>18</v>
      </c>
    </row>
    <row r="6" spans="1:17" s="1" customFormat="1" ht="355.2" customHeight="1" x14ac:dyDescent="0.25">
      <c r="A6" s="19">
        <v>1</v>
      </c>
      <c r="B6" s="12" t="s">
        <v>75</v>
      </c>
      <c r="C6" s="20" t="s">
        <v>76</v>
      </c>
      <c r="D6" s="21" t="s">
        <v>77</v>
      </c>
      <c r="E6" s="22" t="s">
        <v>78</v>
      </c>
      <c r="F6" s="22" t="s">
        <v>79</v>
      </c>
      <c r="G6" s="23" t="s">
        <v>80</v>
      </c>
      <c r="H6" s="7" t="s">
        <v>40</v>
      </c>
      <c r="I6" s="9">
        <f>4246.82+(103.6)</f>
        <v>4350.42</v>
      </c>
      <c r="J6" s="9"/>
      <c r="K6" s="10">
        <f>I6*J6</f>
        <v>0</v>
      </c>
      <c r="L6" s="11"/>
      <c r="M6" s="9">
        <f>J6*L6</f>
        <v>0</v>
      </c>
      <c r="N6" s="9">
        <f>I6*M6</f>
        <v>0</v>
      </c>
      <c r="O6" s="12">
        <f>M6+J6</f>
        <v>0</v>
      </c>
      <c r="P6" s="9">
        <f>K6+N6</f>
        <v>0</v>
      </c>
      <c r="Q6" s="17"/>
    </row>
    <row r="7" spans="1:17" ht="34.950000000000003" customHeight="1" x14ac:dyDescent="0.25">
      <c r="A7" s="38" t="s">
        <v>70</v>
      </c>
      <c r="B7" s="38"/>
      <c r="C7" s="38"/>
      <c r="D7" s="38"/>
      <c r="E7" s="38"/>
      <c r="F7" s="38"/>
      <c r="G7" s="39"/>
      <c r="H7" s="38"/>
      <c r="I7" s="13"/>
      <c r="J7" s="13"/>
      <c r="K7" s="14">
        <f>SUM(K6:K6)</f>
        <v>0</v>
      </c>
      <c r="L7" s="14"/>
      <c r="M7" s="14"/>
      <c r="N7" s="14">
        <f>SUM(N6:N6)</f>
        <v>0</v>
      </c>
      <c r="O7" s="14"/>
      <c r="P7" s="14">
        <f>SUM(P6:P6)</f>
        <v>0</v>
      </c>
      <c r="Q7" s="18"/>
    </row>
    <row r="8" spans="1:17" x14ac:dyDescent="0.25">
      <c r="A8" s="40" t="s">
        <v>71</v>
      </c>
      <c r="B8" s="41"/>
      <c r="C8" s="41"/>
      <c r="D8" s="41"/>
      <c r="E8" s="41"/>
      <c r="F8" s="41"/>
      <c r="G8" s="42"/>
      <c r="H8" s="43"/>
      <c r="I8" s="44">
        <f>K7</f>
        <v>0</v>
      </c>
      <c r="J8" s="45"/>
      <c r="K8" s="45"/>
      <c r="L8" s="45"/>
      <c r="M8" s="45"/>
      <c r="N8" s="45"/>
      <c r="O8" s="45"/>
      <c r="P8" s="46"/>
      <c r="Q8" s="18"/>
    </row>
    <row r="9" spans="1:17" x14ac:dyDescent="0.25">
      <c r="A9" s="40" t="s">
        <v>72</v>
      </c>
      <c r="B9" s="41"/>
      <c r="C9" s="41"/>
      <c r="D9" s="41"/>
      <c r="E9" s="41"/>
      <c r="F9" s="41"/>
      <c r="G9" s="42"/>
      <c r="H9" s="43"/>
      <c r="I9" s="44">
        <f>N7</f>
        <v>0</v>
      </c>
      <c r="J9" s="45"/>
      <c r="K9" s="45"/>
      <c r="L9" s="45"/>
      <c r="M9" s="45"/>
      <c r="N9" s="45"/>
      <c r="O9" s="45"/>
      <c r="P9" s="46"/>
      <c r="Q9" s="18"/>
    </row>
    <row r="10" spans="1:17" x14ac:dyDescent="0.25">
      <c r="A10" s="40" t="s">
        <v>73</v>
      </c>
      <c r="B10" s="41"/>
      <c r="C10" s="41"/>
      <c r="D10" s="41"/>
      <c r="E10" s="41"/>
      <c r="F10" s="41"/>
      <c r="G10" s="42"/>
      <c r="H10" s="43"/>
      <c r="I10" s="44">
        <f>P7</f>
        <v>0</v>
      </c>
      <c r="J10" s="45"/>
      <c r="K10" s="45"/>
      <c r="L10" s="45"/>
      <c r="M10" s="45"/>
      <c r="N10" s="45"/>
      <c r="O10" s="45"/>
      <c r="P10" s="46"/>
      <c r="Q10" s="18"/>
    </row>
    <row r="11" spans="1:17" ht="36" customHeight="1" x14ac:dyDescent="0.25">
      <c r="A11" s="66" t="s">
        <v>89</v>
      </c>
      <c r="B11" s="66"/>
      <c r="C11" s="66"/>
      <c r="D11" s="66"/>
      <c r="E11" s="66"/>
      <c r="F11" s="66"/>
      <c r="G11" s="66"/>
      <c r="H11" s="66"/>
      <c r="I11" s="66"/>
      <c r="J11" s="66"/>
      <c r="K11" s="66"/>
      <c r="L11" s="66"/>
      <c r="M11" s="66"/>
      <c r="N11" s="66"/>
      <c r="O11" s="66"/>
      <c r="P11" s="66"/>
      <c r="Q11" s="66"/>
    </row>
  </sheetData>
  <mergeCells count="24">
    <mergeCell ref="A11:Q11"/>
    <mergeCell ref="A10:H10"/>
    <mergeCell ref="I10:P10"/>
    <mergeCell ref="A4:A5"/>
    <mergeCell ref="B4:B5"/>
    <mergeCell ref="C4:C5"/>
    <mergeCell ref="D4:D5"/>
    <mergeCell ref="E4:E5"/>
    <mergeCell ref="F4:F5"/>
    <mergeCell ref="G4:G5"/>
    <mergeCell ref="H4:H5"/>
    <mergeCell ref="I4:I5"/>
    <mergeCell ref="L4:L5"/>
    <mergeCell ref="A7:H7"/>
    <mergeCell ref="A8:H8"/>
    <mergeCell ref="I8:P8"/>
    <mergeCell ref="A9:H9"/>
    <mergeCell ref="I9:P9"/>
    <mergeCell ref="A1:Q1"/>
    <mergeCell ref="A2:Q2"/>
    <mergeCell ref="A3:Q3"/>
    <mergeCell ref="J4:K4"/>
    <mergeCell ref="M4:N4"/>
    <mergeCell ref="O4:P4"/>
  </mergeCells>
  <phoneticPr fontId="1" type="noConversion"/>
  <pageMargins left="0.75" right="0.75" top="1" bottom="1" header="0.51180555555555596" footer="0.51180555555555596"/>
  <pageSetup paperSize="9" orientation="landscape"/>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11"/>
  <sheetViews>
    <sheetView tabSelected="1" workbookViewId="0">
      <pane xSplit="1" ySplit="5" topLeftCell="B7" activePane="bottomRight" state="frozen"/>
      <selection pane="topRight"/>
      <selection pane="bottomLeft"/>
      <selection pane="bottomRight" activeCell="I10" sqref="I10:P10"/>
    </sheetView>
  </sheetViews>
  <sheetFormatPr defaultColWidth="9" defaultRowHeight="15.6" x14ac:dyDescent="0.25"/>
  <cols>
    <col min="1" max="1" width="3.8984375" customWidth="1"/>
    <col min="2" max="2" width="16.5" customWidth="1"/>
    <col min="3" max="3" width="27.296875" customWidth="1"/>
    <col min="4" max="4" width="10.296875" customWidth="1"/>
    <col min="5" max="5" width="12.69921875" customWidth="1"/>
    <col min="6" max="6" width="7.3984375" style="2" customWidth="1"/>
    <col min="7" max="7" width="11" style="3" customWidth="1"/>
    <col min="8" max="8" width="5.59765625" customWidth="1"/>
    <col min="9" max="9" width="11.5" style="2"/>
    <col min="10" max="10" width="9.8984375" style="2" customWidth="1"/>
    <col min="11" max="11" width="13.5" style="2" customWidth="1"/>
    <col min="12" max="12" width="8.09765625" style="2" customWidth="1"/>
    <col min="13" max="13" width="10.09765625" customWidth="1"/>
    <col min="14" max="14" width="11.19921875" customWidth="1"/>
    <col min="15" max="15" width="10.296875" customWidth="1"/>
    <col min="16" max="16" width="14.8984375" customWidth="1"/>
    <col min="17" max="17" width="9.09765625" customWidth="1"/>
    <col min="18" max="18" width="12.796875"/>
  </cols>
  <sheetData>
    <row r="1" spans="1:17" ht="20.399999999999999" x14ac:dyDescent="0.25">
      <c r="A1" s="49" t="s">
        <v>81</v>
      </c>
      <c r="B1" s="49"/>
      <c r="C1" s="49"/>
      <c r="D1" s="49"/>
      <c r="E1" s="49"/>
      <c r="F1" s="49"/>
      <c r="G1" s="50"/>
      <c r="H1" s="49"/>
      <c r="I1" s="49"/>
      <c r="J1" s="49"/>
      <c r="K1" s="49"/>
      <c r="L1" s="49"/>
      <c r="M1" s="49"/>
      <c r="N1" s="49"/>
      <c r="O1" s="49"/>
      <c r="P1" s="49"/>
      <c r="Q1" s="49"/>
    </row>
    <row r="2" spans="1:17" ht="18" customHeight="1" x14ac:dyDescent="0.25">
      <c r="A2" s="34" t="s">
        <v>1</v>
      </c>
      <c r="B2" s="34"/>
      <c r="C2" s="34"/>
      <c r="D2" s="34"/>
      <c r="E2" s="34"/>
      <c r="F2" s="35"/>
      <c r="G2" s="34"/>
      <c r="H2" s="34"/>
      <c r="I2" s="35"/>
      <c r="J2" s="35"/>
      <c r="K2" s="35"/>
      <c r="L2" s="35"/>
      <c r="M2" s="34"/>
      <c r="N2" s="34"/>
      <c r="O2" s="34"/>
      <c r="P2" s="34"/>
      <c r="Q2" s="34"/>
    </row>
    <row r="3" spans="1:17" ht="19.05" customHeight="1" x14ac:dyDescent="0.25">
      <c r="A3" s="34" t="s">
        <v>2</v>
      </c>
      <c r="B3" s="34"/>
      <c r="C3" s="34"/>
      <c r="D3" s="34"/>
      <c r="E3" s="34"/>
      <c r="F3" s="35"/>
      <c r="G3" s="34"/>
      <c r="H3" s="34"/>
      <c r="I3" s="35"/>
      <c r="J3" s="35"/>
      <c r="K3" s="35"/>
      <c r="L3" s="35"/>
      <c r="M3" s="34"/>
      <c r="N3" s="34"/>
      <c r="O3" s="34"/>
      <c r="P3" s="34"/>
      <c r="Q3" s="34"/>
    </row>
    <row r="4" spans="1:17" ht="31.95" customHeight="1" x14ac:dyDescent="0.25">
      <c r="A4" s="47" t="s">
        <v>3</v>
      </c>
      <c r="B4" s="47" t="s">
        <v>4</v>
      </c>
      <c r="C4" s="47" t="s">
        <v>5</v>
      </c>
      <c r="D4" s="47" t="s">
        <v>6</v>
      </c>
      <c r="E4" s="47" t="s">
        <v>7</v>
      </c>
      <c r="F4" s="47" t="s">
        <v>8</v>
      </c>
      <c r="G4" s="47" t="s">
        <v>9</v>
      </c>
      <c r="H4" s="47" t="s">
        <v>10</v>
      </c>
      <c r="I4" s="47" t="s">
        <v>11</v>
      </c>
      <c r="J4" s="36" t="s">
        <v>12</v>
      </c>
      <c r="K4" s="36"/>
      <c r="L4" s="36" t="s">
        <v>13</v>
      </c>
      <c r="M4" s="36" t="s">
        <v>14</v>
      </c>
      <c r="N4" s="37"/>
      <c r="O4" s="36" t="s">
        <v>15</v>
      </c>
      <c r="P4" s="36"/>
      <c r="Q4" s="15"/>
    </row>
    <row r="5" spans="1:17" x14ac:dyDescent="0.25">
      <c r="A5" s="47"/>
      <c r="B5" s="47"/>
      <c r="C5" s="47"/>
      <c r="D5" s="47"/>
      <c r="E5" s="47"/>
      <c r="F5" s="47"/>
      <c r="G5" s="47"/>
      <c r="H5" s="47"/>
      <c r="I5" s="47"/>
      <c r="J5" s="8" t="s">
        <v>16</v>
      </c>
      <c r="K5" s="8" t="s">
        <v>17</v>
      </c>
      <c r="L5" s="36"/>
      <c r="M5" s="8" t="s">
        <v>16</v>
      </c>
      <c r="N5" s="8" t="s">
        <v>17</v>
      </c>
      <c r="O5" s="8" t="s">
        <v>16</v>
      </c>
      <c r="P5" s="8" t="s">
        <v>17</v>
      </c>
      <c r="Q5" s="16" t="s">
        <v>18</v>
      </c>
    </row>
    <row r="6" spans="1:17" s="1" customFormat="1" ht="151.19999999999999" x14ac:dyDescent="0.25">
      <c r="A6" s="4">
        <v>1</v>
      </c>
      <c r="B6" s="5" t="s">
        <v>82</v>
      </c>
      <c r="C6" s="6" t="s">
        <v>83</v>
      </c>
      <c r="D6" s="5" t="s">
        <v>84</v>
      </c>
      <c r="E6" s="5" t="s">
        <v>85</v>
      </c>
      <c r="F6" s="5" t="s">
        <v>79</v>
      </c>
      <c r="G6" s="5" t="s">
        <v>86</v>
      </c>
      <c r="H6" s="7" t="s">
        <v>40</v>
      </c>
      <c r="I6" s="7">
        <f>4246.82+(103.6)</f>
        <v>4350.42</v>
      </c>
      <c r="J6" s="9"/>
      <c r="K6" s="10">
        <f>I6*J6</f>
        <v>0</v>
      </c>
      <c r="L6" s="11"/>
      <c r="M6" s="9">
        <f>J6*L6</f>
        <v>0</v>
      </c>
      <c r="N6" s="9">
        <f>I6*M6</f>
        <v>0</v>
      </c>
      <c r="O6" s="12">
        <f>M6+J6</f>
        <v>0</v>
      </c>
      <c r="P6" s="9">
        <f>K6+N6</f>
        <v>0</v>
      </c>
      <c r="Q6" s="17"/>
    </row>
    <row r="7" spans="1:17" ht="34.950000000000003" customHeight="1" x14ac:dyDescent="0.25">
      <c r="A7" s="39" t="s">
        <v>70</v>
      </c>
      <c r="B7" s="39"/>
      <c r="C7" s="39"/>
      <c r="D7" s="39"/>
      <c r="E7" s="39"/>
      <c r="F7" s="39"/>
      <c r="G7" s="39"/>
      <c r="H7" s="39"/>
      <c r="I7" s="13"/>
      <c r="J7" s="13"/>
      <c r="K7" s="14">
        <f>SUM(K6:K6)</f>
        <v>0</v>
      </c>
      <c r="L7" s="14"/>
      <c r="M7" s="14"/>
      <c r="N7" s="14">
        <f>SUM(N6:N6)</f>
        <v>0</v>
      </c>
      <c r="O7" s="14"/>
      <c r="P7" s="14">
        <f>SUM(P6:P6)</f>
        <v>0</v>
      </c>
      <c r="Q7" s="18"/>
    </row>
    <row r="8" spans="1:17" x14ac:dyDescent="0.25">
      <c r="A8" s="51" t="s">
        <v>71</v>
      </c>
      <c r="B8" s="51"/>
      <c r="C8" s="51"/>
      <c r="D8" s="51"/>
      <c r="E8" s="51"/>
      <c r="F8" s="51"/>
      <c r="G8" s="51"/>
      <c r="H8" s="51"/>
      <c r="I8" s="52">
        <f>K7</f>
        <v>0</v>
      </c>
      <c r="J8" s="52"/>
      <c r="K8" s="52"/>
      <c r="L8" s="52"/>
      <c r="M8" s="52"/>
      <c r="N8" s="52"/>
      <c r="O8" s="52"/>
      <c r="P8" s="52"/>
      <c r="Q8" s="18"/>
    </row>
    <row r="9" spans="1:17" x14ac:dyDescent="0.25">
      <c r="A9" s="51" t="s">
        <v>72</v>
      </c>
      <c r="B9" s="51"/>
      <c r="C9" s="51"/>
      <c r="D9" s="51"/>
      <c r="E9" s="51"/>
      <c r="F9" s="51"/>
      <c r="G9" s="51"/>
      <c r="H9" s="51"/>
      <c r="I9" s="52">
        <f>N7</f>
        <v>0</v>
      </c>
      <c r="J9" s="52"/>
      <c r="K9" s="52"/>
      <c r="L9" s="52"/>
      <c r="M9" s="52"/>
      <c r="N9" s="52"/>
      <c r="O9" s="52"/>
      <c r="P9" s="52"/>
      <c r="Q9" s="18"/>
    </row>
    <row r="10" spans="1:17" x14ac:dyDescent="0.25">
      <c r="A10" s="51" t="s">
        <v>73</v>
      </c>
      <c r="B10" s="51"/>
      <c r="C10" s="51"/>
      <c r="D10" s="51"/>
      <c r="E10" s="51"/>
      <c r="F10" s="51"/>
      <c r="G10" s="51"/>
      <c r="H10" s="51"/>
      <c r="I10" s="52">
        <f>P7</f>
        <v>0</v>
      </c>
      <c r="J10" s="52"/>
      <c r="K10" s="52"/>
      <c r="L10" s="52"/>
      <c r="M10" s="52"/>
      <c r="N10" s="52"/>
      <c r="O10" s="52"/>
      <c r="P10" s="52"/>
      <c r="Q10" s="18"/>
    </row>
    <row r="11" spans="1:17" ht="44.4" customHeight="1" x14ac:dyDescent="0.25">
      <c r="A11" s="66" t="s">
        <v>89</v>
      </c>
      <c r="B11" s="66"/>
      <c r="C11" s="66"/>
      <c r="D11" s="66"/>
      <c r="E11" s="66"/>
      <c r="F11" s="66"/>
      <c r="G11" s="66"/>
      <c r="H11" s="66"/>
      <c r="I11" s="66"/>
      <c r="J11" s="66"/>
      <c r="K11" s="66"/>
      <c r="L11" s="66"/>
      <c r="M11" s="66"/>
      <c r="N11" s="66"/>
      <c r="O11" s="66"/>
      <c r="P11" s="66"/>
      <c r="Q11" s="66"/>
    </row>
  </sheetData>
  <mergeCells count="24">
    <mergeCell ref="A11:Q11"/>
    <mergeCell ref="A10:H10"/>
    <mergeCell ref="I10:P10"/>
    <mergeCell ref="A4:A5"/>
    <mergeCell ref="B4:B5"/>
    <mergeCell ref="C4:C5"/>
    <mergeCell ref="D4:D5"/>
    <mergeCell ref="E4:E5"/>
    <mergeCell ref="F4:F5"/>
    <mergeCell ref="G4:G5"/>
    <mergeCell ref="H4:H5"/>
    <mergeCell ref="I4:I5"/>
    <mergeCell ref="L4:L5"/>
    <mergeCell ref="A7:H7"/>
    <mergeCell ref="A8:H8"/>
    <mergeCell ref="I8:P8"/>
    <mergeCell ref="A9:H9"/>
    <mergeCell ref="I9:P9"/>
    <mergeCell ref="A1:Q1"/>
    <mergeCell ref="A2:Q2"/>
    <mergeCell ref="A3:Q3"/>
    <mergeCell ref="J4:K4"/>
    <mergeCell ref="M4:N4"/>
    <mergeCell ref="O4:P4"/>
  </mergeCells>
  <phoneticPr fontId="1" type="noConversion"/>
  <pageMargins left="0.75" right="0.75" top="1" bottom="1" header="0.51180555555555596" footer="0.51180555555555596"/>
  <pageSetup paperSize="9"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报价说明</vt:lpstr>
      <vt:lpstr>土建</vt:lpstr>
      <vt:lpstr>安装</vt:lpstr>
      <vt:lpstr>消防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wangg</dc:creator>
  <cp:lastModifiedBy>KIMMY</cp:lastModifiedBy>
  <dcterms:created xsi:type="dcterms:W3CDTF">2022-06-09T01:33:00Z</dcterms:created>
  <dcterms:modified xsi:type="dcterms:W3CDTF">2022-08-18T09:23:50Z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AC47C719408C4ADF8FCDF72FB6C3873B</vt:lpwstr>
  </property>
  <property fmtid="{D5CDD505-2E9C-101B-9397-08002B2CF9AE}" pid="3" name="KSOProductBuildVer">
    <vt:lpwstr>2052-11.1.0.12302</vt:lpwstr>
  </property>
</Properties>
</file>